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tabRatio="614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D45" i="4" l="1"/>
  <c r="F60" i="6" l="1"/>
  <c r="F48" i="6"/>
  <c r="D45" i="6"/>
  <c r="F45" i="6" s="1"/>
  <c r="F52" i="6" s="1"/>
  <c r="D19" i="6"/>
  <c r="D28" i="6" s="1"/>
  <c r="D13" i="6"/>
  <c r="F51" i="3"/>
  <c r="F38" i="3"/>
  <c r="F26" i="3"/>
  <c r="F31" i="3" s="1"/>
  <c r="D14" i="3"/>
  <c r="F45" i="4"/>
  <c r="F48" i="4"/>
  <c r="D19" i="4"/>
  <c r="D28" i="4" s="1"/>
  <c r="F60" i="1"/>
  <c r="F52" i="1"/>
  <c r="F60" i="4"/>
  <c r="D13" i="4"/>
  <c r="D12" i="1"/>
  <c r="D45" i="1"/>
  <c r="F45" i="1" s="1"/>
  <c r="D18" i="1"/>
  <c r="D28" i="1" s="1"/>
  <c r="F62" i="6" l="1"/>
  <c r="G62" i="6" s="1"/>
  <c r="E28" i="1"/>
  <c r="F40" i="3"/>
  <c r="F55" i="3" s="1"/>
  <c r="F52" i="4"/>
  <c r="F62" i="4" s="1"/>
  <c r="G62" i="4" s="1"/>
  <c r="E28" i="4"/>
  <c r="E28" i="6"/>
  <c r="F62" i="1"/>
  <c r="G62" i="1" s="1"/>
  <c r="G40" i="3" l="1"/>
  <c r="J62" i="1"/>
</calcChain>
</file>

<file path=xl/sharedStrings.xml><?xml version="1.0" encoding="utf-8"?>
<sst xmlns="http://schemas.openxmlformats.org/spreadsheetml/2006/main" count="212" uniqueCount="66">
  <si>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</si>
  <si>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</si>
  <si>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</si>
  <si>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</si>
  <si>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</si>
  <si>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</si>
  <si>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</si>
  <si>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</si>
  <si>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</si>
  <si>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</si>
  <si>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OPEN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</si>
  <si>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</si>
  <si>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</si>
  <si>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</si>
  <si>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</si>
  <si>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</si>
  <si>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</si>
  <si>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</si>
  <si>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</si>
  <si>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</si>
  <si>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</si>
  <si>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</si>
  <si>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</si>
  <si>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</si>
  <si>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</si>
  <si>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</si>
  <si>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</si>
  <si>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</si>
  <si>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</si>
  <si>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</si>
  <si>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</si>
  <si>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</si>
  <si>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</si>
  <si>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</si>
  <si>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</si>
  <si>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</si>
  <si>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</si>
  <si>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</si>
  <si>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</si>
  <si>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</si>
  <si>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</si>
  <si>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MSDLAF-MANAGAGED ACCOUNT***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</si>
  <si>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</si>
  <si>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</si>
  <si>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</si>
  <si>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</si>
  <si>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</si>
  <si>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</si>
  <si>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</si>
  <si>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</si>
  <si>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</si>
  <si>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</si>
  <si>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</si>
  <si>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</si>
  <si>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</si>
  <si>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</si>
  <si>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</si>
  <si>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</si>
  <si>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</si>
  <si>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</si>
  <si>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>DIVIDENT REINVEST</t>
  </si>
  <si>
    <t xml:space="preserve">TOTAL OPEB FUNDS   </t>
  </si>
  <si>
    <t>IS BALANCE</t>
  </si>
  <si>
    <t>Holding Account Balance Balance 08/01/2016</t>
  </si>
  <si>
    <t>09/01/02016</t>
  </si>
  <si>
    <t>09/31/2016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</si>
</sst>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43" fontId="5" fillId="0" borderId="0" xfId="2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0" fontId="12" fillId="0" borderId="0" xfId="0" applyFont="1"/>
    <xf numFmtId="14" fontId="0" fillId="0" borderId="0" xfId="0" applyNumberFormat="1"/>
    <xf numFmtId="44" fontId="12" fillId="0" borderId="0" xfId="3" applyFon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topLeftCell="B29" workbookViewId="0">
      <selection activeCell="C62" sqref="C6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42614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42643</v>
      </c>
      <c r="B9" s="1" t="s">
        <v>8</v>
      </c>
      <c r="C9" s="1" t="s">
        <v>9</v>
      </c>
      <c r="D9" s="17">
        <v>994800.72</v>
      </c>
      <c r="E9" s="2">
        <v>2.0000000000000001E-4</v>
      </c>
      <c r="F9" s="1" t="s">
        <v>10</v>
      </c>
      <c r="J9" s="35"/>
    </row>
    <row r="10" spans="1:10" x14ac:dyDescent="0.25">
      <c r="A10" s="44">
        <v>42643</v>
      </c>
      <c r="B10" s="1" t="s">
        <v>11</v>
      </c>
      <c r="C10" s="1" t="s">
        <v>9</v>
      </c>
      <c r="D10" s="17">
        <v>1773273.74</v>
      </c>
      <c r="E10" s="2">
        <v>4.0000000000000002E-4</v>
      </c>
      <c r="F10" s="1" t="s">
        <v>10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2768074.46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10">
        <v>42614</v>
      </c>
      <c r="C16" s="10" t="s">
        <v>9</v>
      </c>
      <c r="D16" s="17">
        <v>2587710.37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12</v>
      </c>
      <c r="C18" s="41"/>
      <c r="D18" s="42">
        <f>SUM(D16:D17)</f>
        <v>2587710.37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13</v>
      </c>
      <c r="D21" s="17">
        <v>3216928.91</v>
      </c>
      <c r="F21" s="9"/>
    </row>
    <row r="22" spans="1:8" x14ac:dyDescent="0.25">
      <c r="B22" s="1" t="s">
        <v>14</v>
      </c>
      <c r="D22" s="17">
        <v>816810.77</v>
      </c>
      <c r="F22" s="9"/>
    </row>
    <row r="23" spans="1:8" x14ac:dyDescent="0.25">
      <c r="B23" s="1" t="s">
        <v>15</v>
      </c>
      <c r="D23" s="17">
        <v>2583145.85</v>
      </c>
      <c r="F23" s="9"/>
    </row>
    <row r="24" spans="1:8" x14ac:dyDescent="0.25">
      <c r="F24" s="9"/>
    </row>
    <row r="25" spans="1:8" x14ac:dyDescent="0.25">
      <c r="B25" s="1" t="s">
        <v>16</v>
      </c>
      <c r="D25" s="17">
        <v>2663.62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42643</v>
      </c>
      <c r="C28" s="10"/>
      <c r="D28" s="17">
        <f>SUM(D18-D21+D22-D25)+D23+D24</f>
        <v>2768074.46</v>
      </c>
      <c r="E28" s="3">
        <f>SUM(D12-D28)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42614</v>
      </c>
      <c r="C37" s="10"/>
      <c r="F37" s="3">
        <v>2587710.37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24</v>
      </c>
      <c r="D39" s="17">
        <v>243.28</v>
      </c>
      <c r="F39" s="3"/>
    </row>
    <row r="40" spans="1:7" x14ac:dyDescent="0.25">
      <c r="B40" s="1" t="s">
        <v>25</v>
      </c>
      <c r="D40" s="17">
        <v>931.28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1174.56</v>
      </c>
      <c r="F45" s="3">
        <f>+D45</f>
        <v>1174.56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27</v>
      </c>
      <c r="D48" s="17">
        <v>815636.21</v>
      </c>
      <c r="F48" s="3"/>
    </row>
    <row r="49" spans="1:10" x14ac:dyDescent="0.25">
      <c r="B49" s="35" t="s">
        <v>28</v>
      </c>
      <c r="D49" s="17">
        <v>2583145.85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SUM(D47:D51)</f>
        <v>3398782.06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3216928.91</v>
      </c>
      <c r="F56" s="3"/>
    </row>
    <row r="57" spans="1:10" x14ac:dyDescent="0.25">
      <c r="B57" s="1" t="s">
        <v>32</v>
      </c>
      <c r="D57" s="17">
        <v>2663.62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3219592.5300000003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42643</v>
      </c>
      <c r="C62" s="10" t="s">
        <v>34</v>
      </c>
      <c r="D62" s="17" t="s">
        <v>35</v>
      </c>
      <c r="F62" s="11">
        <f>SUM(F37+F45+F52-F60)</f>
        <v>2768074.46</v>
      </c>
      <c r="G62" s="22">
        <f>SUM(D9+D10+D11-F62)</f>
        <v>0</v>
      </c>
      <c r="J62" s="20">
        <f>SUM(F62-D10-D9)</f>
        <v>0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31" workbookViewId="0">
      <selection activeCell="A61" sqref="A61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36.85546875" style="2" bestFit="1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42614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42643</v>
      </c>
      <c r="B9" s="1" t="s">
        <v>8</v>
      </c>
      <c r="C9" s="1" t="s">
        <v>9</v>
      </c>
      <c r="D9" s="17">
        <v>908779.92</v>
      </c>
      <c r="F9" s="1" t="s">
        <v>10</v>
      </c>
      <c r="J9" s="35"/>
    </row>
    <row r="10" spans="1:10" x14ac:dyDescent="0.25">
      <c r="A10" s="6">
        <v>42643</v>
      </c>
      <c r="B10" s="1" t="s">
        <v>39</v>
      </c>
      <c r="C10" s="1" t="s">
        <v>9</v>
      </c>
      <c r="D10" s="17">
        <v>643158.69999999995</v>
      </c>
      <c r="J10" s="35"/>
    </row>
    <row r="11" spans="1:10" x14ac:dyDescent="0.25">
      <c r="A11" s="44">
        <v>42643</v>
      </c>
      <c r="B11" s="1" t="s">
        <v>40</v>
      </c>
      <c r="C11" s="1" t="s">
        <v>9</v>
      </c>
      <c r="D11" s="17">
        <v>0</v>
      </c>
      <c r="F11" s="1" t="s">
        <v>10</v>
      </c>
    </row>
    <row r="12" spans="1:10" x14ac:dyDescent="0.25">
      <c r="A12" s="6">
        <v>42643</v>
      </c>
      <c r="B12" s="1" t="s">
        <v>41</v>
      </c>
      <c r="C12" s="22" t="s">
        <v>9</v>
      </c>
      <c r="D12" s="17">
        <v>0</v>
      </c>
    </row>
    <row r="13" spans="1:10" x14ac:dyDescent="0.25">
      <c r="C13" s="22"/>
      <c r="D13" s="45">
        <f>SUM(D6:D12)</f>
        <v>1551938.62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 t="s">
        <v>64</v>
      </c>
      <c r="C17" s="10" t="s">
        <v>9</v>
      </c>
      <c r="D17" s="17">
        <v>3307854.74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3307854.74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42</v>
      </c>
      <c r="D23" s="17">
        <v>1756934.87</v>
      </c>
      <c r="F23" s="9"/>
    </row>
    <row r="24" spans="1:8" x14ac:dyDescent="0.25">
      <c r="B24" s="1" t="s">
        <v>43</v>
      </c>
      <c r="D24" s="17">
        <v>1018.75</v>
      </c>
      <c r="F24" s="9"/>
    </row>
    <row r="25" spans="1:8" x14ac:dyDescent="0.25">
      <c r="B25" s="1" t="s">
        <v>44</v>
      </c>
      <c r="D25" s="17">
        <v>0</v>
      </c>
      <c r="F25" s="9"/>
    </row>
    <row r="26" spans="1:8" x14ac:dyDescent="0.25">
      <c r="B26" s="1" t="s">
        <v>45</v>
      </c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42643</v>
      </c>
      <c r="C28" s="10"/>
      <c r="D28" s="17">
        <f>SUM(D19-D23+D24+D25+D26)</f>
        <v>1551938.62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42614</v>
      </c>
      <c r="C37" s="10"/>
      <c r="F37" s="3">
        <v>3307854.74</v>
      </c>
      <c r="G37" s="1" t="s">
        <v>22</v>
      </c>
    </row>
    <row r="38" spans="1:7" x14ac:dyDescent="0.25">
      <c r="B38" s="1" t="s">
        <v>23</v>
      </c>
      <c r="D38" s="17">
        <v>880.61</v>
      </c>
      <c r="F38" s="3"/>
    </row>
    <row r="39" spans="1:7" x14ac:dyDescent="0.25">
      <c r="B39" s="1" t="s">
        <v>46</v>
      </c>
      <c r="D39" s="17">
        <v>138.13999999999999</v>
      </c>
      <c r="F39" s="3"/>
    </row>
    <row r="40" spans="1:7" x14ac:dyDescent="0.25">
      <c r="B40" s="1" t="s">
        <v>47</v>
      </c>
      <c r="D40" s="17">
        <v>0</v>
      </c>
      <c r="F40" s="3"/>
    </row>
    <row r="41" spans="1:7" x14ac:dyDescent="0.25">
      <c r="B41" s="35" t="s">
        <v>48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SUM(D38:D44)</f>
        <v>1018.75</v>
      </c>
      <c r="F45" s="3">
        <f>+D45</f>
        <v>1018.75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49</v>
      </c>
      <c r="D48" s="17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3308873.49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1756934.87</v>
      </c>
      <c r="F56" s="3"/>
    </row>
    <row r="57" spans="1:10" x14ac:dyDescent="0.25">
      <c r="F57" s="3"/>
    </row>
    <row r="58" spans="1:10" x14ac:dyDescent="0.25">
      <c r="B58" s="1" t="s">
        <v>50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1756934.87</v>
      </c>
    </row>
    <row r="61" spans="1:10" x14ac:dyDescent="0.25">
      <c r="F61" s="3"/>
    </row>
    <row r="62" spans="1:10" ht="20.25" x14ac:dyDescent="0.55000000000000004">
      <c r="A62" s="1" t="s">
        <v>21</v>
      </c>
      <c r="B62" s="10" t="s">
        <v>65</v>
      </c>
      <c r="C62" s="10" t="s">
        <v>34</v>
      </c>
      <c r="D62" s="17" t="s">
        <v>35</v>
      </c>
      <c r="F62" s="11">
        <f>SUM(F52-F60)</f>
        <v>1551938.62</v>
      </c>
      <c r="G62" s="22">
        <f>SUM(D9+D11+D12-F62+D10)</f>
        <v>-1.1641532182693481E-10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>
      <selection activeCell="A2" sqref="A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42614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6">
        <v>42643</v>
      </c>
      <c r="B10" s="1" t="s">
        <v>39</v>
      </c>
      <c r="C10" s="1" t="s">
        <v>9</v>
      </c>
      <c r="D10" s="17">
        <v>1206218.3600000001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1206218.3600000001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42614</v>
      </c>
      <c r="C17" s="10" t="s">
        <v>9</v>
      </c>
      <c r="D17" s="17">
        <v>2031583.14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2031583.14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42</v>
      </c>
      <c r="D23" s="17">
        <v>826210.98</v>
      </c>
      <c r="F23" s="9"/>
    </row>
    <row r="24" spans="1:8" x14ac:dyDescent="0.25">
      <c r="B24" s="1" t="s">
        <v>43</v>
      </c>
      <c r="D24" s="17">
        <v>846.2</v>
      </c>
      <c r="F24" s="9"/>
    </row>
    <row r="25" spans="1:8" x14ac:dyDescent="0.25">
      <c r="D25" s="17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10">
        <v>42643</v>
      </c>
      <c r="C28" s="10"/>
      <c r="D28" s="17">
        <f>SUM(D19-D23+D24+D25-D26)</f>
        <v>1206218.3599999999</v>
      </c>
      <c r="E28" s="3">
        <f>SUM(D13-D28)</f>
        <v>2.3283064365386963E-10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42614</v>
      </c>
      <c r="C37" s="10"/>
      <c r="F37" s="3">
        <v>2031583.14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46</v>
      </c>
      <c r="D39" s="17">
        <v>846.2</v>
      </c>
      <c r="F39" s="3"/>
    </row>
    <row r="40" spans="1:7" x14ac:dyDescent="0.25">
      <c r="B40" s="1" t="s">
        <v>47</v>
      </c>
      <c r="D40" s="17">
        <v>0</v>
      </c>
      <c r="F40" s="3"/>
    </row>
    <row r="41" spans="1:7" x14ac:dyDescent="0.25">
      <c r="B41" s="35" t="s">
        <v>48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846.2</v>
      </c>
      <c r="F45" s="3">
        <f>+D45</f>
        <v>846.2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2032429.3399999999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D55" s="17">
        <v>826210.98</v>
      </c>
      <c r="F55" s="3"/>
    </row>
    <row r="56" spans="1:10" x14ac:dyDescent="0.25">
      <c r="B56" s="1" t="s">
        <v>31</v>
      </c>
      <c r="F56" s="3"/>
    </row>
    <row r="57" spans="1:10" x14ac:dyDescent="0.25">
      <c r="F57" s="3"/>
    </row>
    <row r="58" spans="1:10" x14ac:dyDescent="0.25">
      <c r="B58" s="1" t="s">
        <v>50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826210.98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42643</v>
      </c>
      <c r="C62" s="10" t="s">
        <v>34</v>
      </c>
      <c r="D62" s="17" t="s">
        <v>35</v>
      </c>
      <c r="F62" s="11">
        <f>SUM(F52-F60)</f>
        <v>1206218.3599999999</v>
      </c>
      <c r="G62" s="22">
        <f>SUM(D9+D11+D12-F62+D10)</f>
        <v>2.3283064365386963E-10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7" workbookViewId="0">
      <selection activeCell="A62" sqref="A62"/>
    </sheetView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51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62</v>
      </c>
      <c r="C10" s="53"/>
      <c r="D10" s="54">
        <v>215.72</v>
      </c>
      <c r="E10" s="55"/>
      <c r="F10" s="56"/>
      <c r="G10" s="47"/>
      <c r="H10" s="47"/>
    </row>
    <row r="11" spans="1:10" ht="15.75" x14ac:dyDescent="0.25">
      <c r="A11" s="52"/>
      <c r="B11" s="53" t="s">
        <v>52</v>
      </c>
      <c r="C11" s="53"/>
      <c r="D11" s="54">
        <v>150251.13</v>
      </c>
      <c r="E11" s="55">
        <v>1.307E-2</v>
      </c>
      <c r="F11" s="56">
        <v>42647</v>
      </c>
      <c r="G11" s="47"/>
      <c r="H11" s="47"/>
    </row>
    <row r="12" spans="1:10" ht="15.75" x14ac:dyDescent="0.25">
      <c r="A12" s="52"/>
      <c r="B12" s="53" t="s">
        <v>53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240466.85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17</v>
      </c>
      <c r="B16" s="49" t="s">
        <v>18</v>
      </c>
      <c r="C16" s="49" t="s">
        <v>19</v>
      </c>
      <c r="D16" s="50" t="s">
        <v>20</v>
      </c>
      <c r="E16" s="59" t="s">
        <v>20</v>
      </c>
      <c r="F16" s="46" t="s">
        <v>20</v>
      </c>
      <c r="G16" s="47"/>
      <c r="H16" s="47"/>
    </row>
    <row r="17" spans="1:8" ht="15.75" x14ac:dyDescent="0.25">
      <c r="A17" s="46" t="s">
        <v>54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21</v>
      </c>
      <c r="B20" s="62">
        <v>42614</v>
      </c>
      <c r="C20" s="60"/>
      <c r="D20" s="47"/>
      <c r="E20" s="47"/>
      <c r="F20" s="61">
        <v>240487.67999999999</v>
      </c>
      <c r="G20" s="46" t="s">
        <v>22</v>
      </c>
    </row>
    <row r="21" spans="1:8" ht="15.75" x14ac:dyDescent="0.25">
      <c r="A21" s="47"/>
      <c r="B21" s="53" t="s">
        <v>23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64">
        <v>0</v>
      </c>
      <c r="E22" s="65"/>
      <c r="F22" s="61"/>
      <c r="G22" s="47"/>
    </row>
    <row r="23" spans="1:8" ht="15.75" x14ac:dyDescent="0.25">
      <c r="A23" s="47"/>
      <c r="B23" s="53" t="s">
        <v>55</v>
      </c>
      <c r="C23" s="53"/>
      <c r="D23" s="54">
        <v>0</v>
      </c>
      <c r="E23" s="55"/>
      <c r="F23" s="61"/>
      <c r="G23" s="47"/>
    </row>
    <row r="24" spans="1:8" ht="15.75" x14ac:dyDescent="0.25">
      <c r="A24" s="47"/>
      <c r="B24" s="53" t="s">
        <v>56</v>
      </c>
      <c r="C24" s="53"/>
      <c r="D24" s="54"/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26</v>
      </c>
      <c r="C26" s="53"/>
      <c r="D26" s="54">
        <v>0</v>
      </c>
      <c r="E26" s="55"/>
      <c r="F26" s="61">
        <f>SUM(D21:D24)</f>
        <v>0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6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13</v>
      </c>
      <c r="C29" s="53"/>
      <c r="D29" s="54"/>
      <c r="E29" s="47"/>
      <c r="F29" s="61"/>
      <c r="G29" s="47"/>
    </row>
    <row r="30" spans="1:8" ht="15.75" x14ac:dyDescent="0.25">
      <c r="A30" s="47"/>
      <c r="B30" s="47"/>
      <c r="C30" s="47"/>
      <c r="D30" s="47"/>
      <c r="E30" s="47"/>
      <c r="F30" s="61"/>
      <c r="G30" s="47"/>
    </row>
    <row r="31" spans="1:8" ht="15.75" x14ac:dyDescent="0.25">
      <c r="A31" s="47"/>
      <c r="B31" s="46" t="s">
        <v>29</v>
      </c>
      <c r="C31" s="47"/>
      <c r="D31" s="47"/>
      <c r="E31" s="47"/>
      <c r="F31" s="61">
        <f>SUM(F20+F26+D29)</f>
        <v>240487.67999999999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30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57</v>
      </c>
      <c r="C34" s="53"/>
      <c r="D34" s="54">
        <v>20.83</v>
      </c>
      <c r="E34" s="47"/>
      <c r="F34" s="61"/>
      <c r="G34" s="47"/>
    </row>
    <row r="35" spans="1:8" ht="15.75" x14ac:dyDescent="0.25">
      <c r="A35" s="47"/>
      <c r="B35" s="53" t="s">
        <v>58</v>
      </c>
      <c r="C35" s="53"/>
      <c r="D35" s="54">
        <v>0</v>
      </c>
      <c r="E35" s="47"/>
      <c r="F35" s="61"/>
      <c r="G35" s="47"/>
    </row>
    <row r="36" spans="1:8" ht="15.75" x14ac:dyDescent="0.25">
      <c r="A36" s="47"/>
      <c r="B36" s="53" t="s">
        <v>50</v>
      </c>
      <c r="C36" s="53"/>
      <c r="D36" s="54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33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21</v>
      </c>
      <c r="B40" s="62">
        <v>42643</v>
      </c>
      <c r="C40" s="62"/>
      <c r="D40" s="50" t="s">
        <v>35</v>
      </c>
      <c r="E40" s="47"/>
      <c r="F40" s="67">
        <f>SUM(F31-F38)</f>
        <v>240466.85</v>
      </c>
      <c r="G40" s="68">
        <f>SUM(D14-F40)</f>
        <v>0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9"/>
      <c r="C42" s="69"/>
      <c r="D42" s="70"/>
      <c r="E42" s="71"/>
      <c r="F42" s="72"/>
      <c r="G42" s="69"/>
      <c r="H42" s="70"/>
    </row>
    <row r="44" spans="1:8" x14ac:dyDescent="0.2">
      <c r="A44" s="14"/>
    </row>
    <row r="47" spans="1:8" ht="18.75" x14ac:dyDescent="0.3">
      <c r="A47" s="73" t="s">
        <v>63</v>
      </c>
      <c r="B47" s="74"/>
      <c r="F47" s="75">
        <v>9.36</v>
      </c>
    </row>
    <row r="48" spans="1:8" ht="18.75" x14ac:dyDescent="0.3">
      <c r="A48" s="76" t="s">
        <v>59</v>
      </c>
      <c r="B48" s="31"/>
      <c r="C48" s="31"/>
      <c r="D48" s="31"/>
      <c r="E48" s="31"/>
      <c r="F48" s="77">
        <v>0</v>
      </c>
    </row>
    <row r="49" spans="1:6" ht="18.75" x14ac:dyDescent="0.3">
      <c r="A49" s="76" t="s">
        <v>60</v>
      </c>
      <c r="B49" s="31"/>
      <c r="C49" s="31"/>
      <c r="D49" s="31"/>
      <c r="E49" s="31"/>
      <c r="F49" s="77">
        <v>0</v>
      </c>
    </row>
    <row r="50" spans="1:6" ht="18.75" x14ac:dyDescent="0.3">
      <c r="A50" s="76"/>
      <c r="B50" s="31"/>
      <c r="C50" s="31"/>
      <c r="D50" s="31"/>
      <c r="E50" s="31"/>
      <c r="F50" s="77"/>
    </row>
    <row r="51" spans="1:6" ht="18.75" x14ac:dyDescent="0.3">
      <c r="A51" s="76" t="s">
        <v>21</v>
      </c>
      <c r="F51" s="39">
        <f>SUM(F47-F48+F49)</f>
        <v>9.36</v>
      </c>
    </row>
    <row r="52" spans="1:6" ht="18.75" x14ac:dyDescent="0.3">
      <c r="A52" s="76"/>
      <c r="F52" s="78"/>
    </row>
    <row r="55" spans="1:6" ht="18" x14ac:dyDescent="0.25">
      <c r="A55" s="69" t="s">
        <v>61</v>
      </c>
      <c r="F55" s="79">
        <f>SUM(F42+F51)</f>
        <v>9.36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Winjum, Stephanie</cp:lastModifiedBy>
  <cp:revision/>
  <dcterms:created xsi:type="dcterms:W3CDTF">1998-06-04T16:45:15Z</dcterms:created>
  <dcterms:modified xsi:type="dcterms:W3CDTF">2016-10-11T16:10:36Z</dcterms:modified>
  <cp:category/>
  <cp:contentStatus/>
</cp:coreProperties>
</file>